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Sheet1!$A$1:$H$53</definedName>
  </definedNames>
  <calcPr calcId="145621"/>
</workbook>
</file>

<file path=xl/calcChain.xml><?xml version="1.0" encoding="utf-8"?>
<calcChain xmlns="http://schemas.openxmlformats.org/spreadsheetml/2006/main">
  <c r="C60" i="1" l="1"/>
  <c r="H38" i="1"/>
  <c r="H25" i="1"/>
  <c r="H21" i="1" l="1"/>
  <c r="H49" i="1" l="1"/>
  <c r="H32" i="1"/>
  <c r="H16" i="1" l="1"/>
  <c r="H29" i="1" l="1"/>
  <c r="H22" i="1" l="1"/>
  <c r="H28" i="1" l="1"/>
  <c r="H14" i="1" l="1"/>
  <c r="H26" i="1" l="1"/>
  <c r="H33" i="1" l="1"/>
  <c r="H43" i="1"/>
  <c r="H51" i="1" l="1"/>
  <c r="H13" i="1" l="1"/>
</calcChain>
</file>

<file path=xl/sharedStrings.xml><?xml version="1.0" encoding="utf-8"?>
<sst xmlns="http://schemas.openxmlformats.org/spreadsheetml/2006/main" count="60" uniqueCount="37">
  <si>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</si>
  <si>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</si>
  <si>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</si>
  <si>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</si>
  <si>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</si>
  <si>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</si>
  <si>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</si>
  <si>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</si>
  <si>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</si>
  <si>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</si>
  <si>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</si>
  <si>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</si>
  <si>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</si>
  <si>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</si>
  <si>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</si>
  <si>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</si>
  <si>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</si>
  <si>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</si>
  <si>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</si>
  <si>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</si>
  <si>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</si>
  <si>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</si>
  <si>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</si>
  <si>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</si>
  <si>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</si>
  <si>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Serološki testovi</t>
  </si>
  <si>
    <t>Dana:25.08.2020.</t>
  </si>
  <si>
    <t>Dana 25.08.2020.godine Dom zdravlja Požarevac nije izvršio plaćanje prema dobavljačima:</t>
  </si>
  <si>
    <t>Primljena i neutrošena participacija od 25.08.2020.</t>
  </si>
  <si>
    <t xml:space="preserve">Eurodijagnostika </t>
  </si>
  <si>
    <t>Interlab</t>
  </si>
  <si>
    <t>20051122-0716</t>
  </si>
  <si>
    <t>2302-07001927-20</t>
  </si>
  <si>
    <t>2302-07001960-20</t>
  </si>
  <si>
    <t>2302-07001959-20</t>
  </si>
  <si>
    <t>2302-07001958-20</t>
  </si>
  <si>
    <t>UKUPNO REAGENSI-DIREKTNA PLAĆANJA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</si>
</sst>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F800]dddd\,\ mmmm\ dd\,\ yyyy"/>
  </numFmts>
  <fonts count="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5" fillId="0" borderId="0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4" fontId="1" fillId="0" borderId="1" xfId="0" applyNumberFormat="1" applyFont="1" applyFill="1" applyBorder="1"/>
    <xf numFmtId="164" fontId="3" fillId="0" borderId="1" xfId="0" applyNumberFormat="1" applyFont="1" applyBorder="1" applyAlignment="1">
      <alignment horizontal="right"/>
    </xf>
    <xf numFmtId="0" fontId="1" fillId="0" borderId="0" xfId="0" applyFont="1" applyBorder="1" applyAlignment="1">
      <alignment horizontal="left"/>
    </xf>
    <xf numFmtId="16" fontId="0" fillId="0" borderId="1" xfId="0" applyNumberFormat="1" applyBorder="1"/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0" fontId="0" fillId="4" borderId="2" xfId="0" applyFill="1" applyBorder="1" applyAlignment="1">
      <alignment horizontal="left"/>
    </xf>
    <xf numFmtId="0" fontId="0" fillId="4" borderId="3" xfId="0" applyFill="1" applyBorder="1" applyAlignment="1">
      <alignment horizontal="left"/>
    </xf>
    <xf numFmtId="0" fontId="0" fillId="4" borderId="4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0" borderId="1" xfId="0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6" fillId="0" borderId="1" xfId="0" applyFont="1" applyBorder="1"/>
    <xf numFmtId="4" fontId="6" fillId="0" borderId="1" xfId="0" applyNumberFormat="1" applyFont="1" applyBorder="1"/>
    <xf numFmtId="0" fontId="7" fillId="0" borderId="1" xfId="0" applyFont="1" applyBorder="1" applyAlignment="1">
      <alignment horizontal="center"/>
    </xf>
    <xf numFmtId="4" fontId="7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60"/>
  <sheetViews>
    <sheetView tabSelected="1" topLeftCell="B22" zoomScaleNormal="100" workbookViewId="0">
      <selection activeCell="C60" sqref="C60"/>
    </sheetView>
  </sheetViews>
  <sheetFormatPr defaultRowHeight="15" x14ac:dyDescent="0.25"/>
  <cols>
    <col min="1" max="1" width="3.42578125" hidden="1" customWidth="1"/>
    <col min="2" max="2" width="41" customWidth="1"/>
    <col min="3" max="3" width="18.42578125" customWidth="1"/>
    <col min="4" max="4" width="20" customWidth="1"/>
    <col min="5" max="5" width="19.28515625" customWidth="1"/>
    <col min="6" max="6" width="10.8554687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46" t="s">
        <v>0</v>
      </c>
      <c r="D2" s="46"/>
      <c r="E2" s="46"/>
      <c r="F2" s="46"/>
      <c r="G2" s="46"/>
    </row>
    <row r="4" spans="2:15" x14ac:dyDescent="0.25">
      <c r="B4" s="47" t="s">
        <v>1</v>
      </c>
      <c r="C4" s="47"/>
      <c r="D4" s="47"/>
    </row>
    <row r="5" spans="2:15" x14ac:dyDescent="0.25">
      <c r="B5" s="47" t="s">
        <v>7</v>
      </c>
      <c r="C5" s="47"/>
      <c r="D5" s="47"/>
    </row>
    <row r="6" spans="2:15" x14ac:dyDescent="0.25">
      <c r="B6" s="47" t="s">
        <v>8</v>
      </c>
      <c r="C6" s="47"/>
      <c r="D6" s="47"/>
    </row>
    <row r="7" spans="2:15" x14ac:dyDescent="0.25">
      <c r="I7" s="11"/>
      <c r="J7" s="11"/>
    </row>
    <row r="8" spans="2:15" x14ac:dyDescent="0.25">
      <c r="B8" s="48" t="s">
        <v>26</v>
      </c>
      <c r="C8" s="48"/>
      <c r="D8" s="48"/>
      <c r="E8" s="48"/>
      <c r="F8" s="48"/>
      <c r="G8" s="48"/>
      <c r="H8" s="48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43" t="s">
        <v>22</v>
      </c>
      <c r="C11" s="44"/>
      <c r="D11" s="44"/>
      <c r="E11" s="44"/>
      <c r="F11" s="45"/>
      <c r="G11" s="2" t="s">
        <v>5</v>
      </c>
      <c r="H11" s="2" t="s">
        <v>6</v>
      </c>
      <c r="I11" s="11"/>
      <c r="J11" s="11"/>
      <c r="K11" s="39"/>
      <c r="L11" s="39"/>
      <c r="M11" s="39"/>
      <c r="N11" s="39"/>
      <c r="O11" s="39"/>
    </row>
    <row r="12" spans="2:15" x14ac:dyDescent="0.25">
      <c r="B12" s="41" t="s">
        <v>20</v>
      </c>
      <c r="C12" s="41"/>
      <c r="D12" s="41"/>
      <c r="E12" s="41"/>
      <c r="F12" s="41"/>
      <c r="G12" s="14">
        <v>44068</v>
      </c>
      <c r="H12" s="23">
        <v>1765773.16</v>
      </c>
      <c r="I12" s="11"/>
      <c r="J12" s="11"/>
      <c r="K12" s="9"/>
      <c r="L12" s="9"/>
      <c r="M12" s="9"/>
      <c r="N12" s="9"/>
      <c r="O12" s="9"/>
    </row>
    <row r="13" spans="2:15" x14ac:dyDescent="0.25">
      <c r="B13" s="40" t="s">
        <v>9</v>
      </c>
      <c r="C13" s="40"/>
      <c r="D13" s="40"/>
      <c r="E13" s="40"/>
      <c r="F13" s="40"/>
      <c r="G13" s="24">
        <v>44068</v>
      </c>
      <c r="H13" s="3">
        <f>H14+H26-H33-H43</f>
        <v>1762073.0400000003</v>
      </c>
      <c r="I13" s="11"/>
      <c r="J13" s="11"/>
      <c r="K13" s="9"/>
      <c r="L13" s="9"/>
      <c r="M13" s="9"/>
      <c r="N13" s="9"/>
      <c r="O13" s="9"/>
    </row>
    <row r="14" spans="2:15" x14ac:dyDescent="0.25">
      <c r="B14" s="42" t="s">
        <v>23</v>
      </c>
      <c r="C14" s="42"/>
      <c r="D14" s="42"/>
      <c r="E14" s="42"/>
      <c r="F14" s="42"/>
      <c r="G14" s="16">
        <v>44068</v>
      </c>
      <c r="H14" s="4">
        <f>H15+H16+H17+H18+H19+H20+H21+H22+H23+H24+H25</f>
        <v>3285332.29</v>
      </c>
      <c r="I14" s="11"/>
      <c r="J14" s="11"/>
      <c r="K14" s="9"/>
      <c r="L14" s="9"/>
      <c r="M14" s="9"/>
      <c r="N14" s="9"/>
      <c r="O14" s="9"/>
    </row>
    <row r="15" spans="2:15" x14ac:dyDescent="0.25">
      <c r="B15" s="36" t="s">
        <v>10</v>
      </c>
      <c r="C15" s="37"/>
      <c r="D15" s="37"/>
      <c r="E15" s="37"/>
      <c r="F15" s="38"/>
      <c r="G15" s="12"/>
      <c r="H15" s="15">
        <v>0</v>
      </c>
      <c r="I15" s="11"/>
      <c r="J15" s="11"/>
      <c r="K15" s="8"/>
    </row>
    <row r="16" spans="2:15" x14ac:dyDescent="0.25">
      <c r="B16" s="36" t="s">
        <v>11</v>
      </c>
      <c r="C16" s="37"/>
      <c r="D16" s="37"/>
      <c r="E16" s="37"/>
      <c r="F16" s="38"/>
      <c r="G16" s="12"/>
      <c r="H16" s="10">
        <f>1109716.79+1066750-1128265.76+420669.85+124660.28-420669.85+1066750+137508.52+0.14-1077845.91-2500-194.22</f>
        <v>1296579.8400000003</v>
      </c>
      <c r="I16" s="11"/>
      <c r="J16" s="11"/>
      <c r="K16" s="8"/>
      <c r="L16" s="8"/>
    </row>
    <row r="17" spans="2:13" x14ac:dyDescent="0.25">
      <c r="B17" s="36" t="s">
        <v>12</v>
      </c>
      <c r="C17" s="37"/>
      <c r="D17" s="37"/>
      <c r="E17" s="37"/>
      <c r="F17" s="38"/>
      <c r="G17" s="12"/>
      <c r="H17" s="10">
        <v>0</v>
      </c>
      <c r="I17" s="11"/>
      <c r="J17" s="11"/>
    </row>
    <row r="18" spans="2:13" x14ac:dyDescent="0.25">
      <c r="B18" s="36" t="s">
        <v>19</v>
      </c>
      <c r="C18" s="37"/>
      <c r="D18" s="37"/>
      <c r="E18" s="37"/>
      <c r="F18" s="38"/>
      <c r="G18" s="12"/>
      <c r="H18" s="10">
        <v>0</v>
      </c>
      <c r="I18" s="11"/>
      <c r="J18" s="11"/>
    </row>
    <row r="19" spans="2:13" x14ac:dyDescent="0.25">
      <c r="B19" s="36" t="s">
        <v>2</v>
      </c>
      <c r="C19" s="37"/>
      <c r="D19" s="37"/>
      <c r="E19" s="37"/>
      <c r="F19" s="38"/>
      <c r="G19" s="12"/>
      <c r="H19" s="10">
        <v>1207424.5</v>
      </c>
      <c r="I19" s="11"/>
      <c r="J19" s="11"/>
    </row>
    <row r="20" spans="2:13" x14ac:dyDescent="0.25">
      <c r="B20" s="36" t="s">
        <v>3</v>
      </c>
      <c r="C20" s="37"/>
      <c r="D20" s="37"/>
      <c r="E20" s="37"/>
      <c r="F20" s="38"/>
      <c r="G20" s="12"/>
      <c r="H20" s="10">
        <v>0</v>
      </c>
      <c r="I20" s="11"/>
      <c r="J20" s="11"/>
    </row>
    <row r="21" spans="2:13" x14ac:dyDescent="0.25">
      <c r="B21" s="36" t="s">
        <v>13</v>
      </c>
      <c r="C21" s="37"/>
      <c r="D21" s="37"/>
      <c r="E21" s="37"/>
      <c r="F21" s="38"/>
      <c r="G21" s="12"/>
      <c r="H21" s="10">
        <f>730625+132955.09-132955.09-697816.5+730625+730625-4788-1297704.25-4142-174708.76</f>
        <v>12715.489999999991</v>
      </c>
      <c r="I21" s="11"/>
      <c r="J21" s="11"/>
      <c r="K21" s="11"/>
      <c r="L21" s="8"/>
    </row>
    <row r="22" spans="2:13" x14ac:dyDescent="0.25">
      <c r="B22" s="36" t="s">
        <v>25</v>
      </c>
      <c r="C22" s="37"/>
      <c r="D22" s="37"/>
      <c r="E22" s="37"/>
      <c r="F22" s="38"/>
      <c r="G22" s="12"/>
      <c r="H22" s="10">
        <f>20000+29000</f>
        <v>49000</v>
      </c>
      <c r="I22" s="11"/>
      <c r="J22" s="11"/>
      <c r="K22" s="11"/>
      <c r="L22" s="8"/>
    </row>
    <row r="23" spans="2:13" x14ac:dyDescent="0.25">
      <c r="B23" s="36" t="s">
        <v>14</v>
      </c>
      <c r="C23" s="37"/>
      <c r="D23" s="37"/>
      <c r="E23" s="37"/>
      <c r="F23" s="38"/>
      <c r="G23" s="12"/>
      <c r="H23" s="10">
        <v>0</v>
      </c>
      <c r="I23" s="11"/>
      <c r="J23" s="11"/>
      <c r="K23" s="8"/>
    </row>
    <row r="24" spans="2:13" x14ac:dyDescent="0.25">
      <c r="B24" s="36" t="s">
        <v>15</v>
      </c>
      <c r="C24" s="37"/>
      <c r="D24" s="37"/>
      <c r="E24" s="37"/>
      <c r="F24" s="38"/>
      <c r="G24" s="12"/>
      <c r="H24" s="10">
        <v>622301.69999999995</v>
      </c>
      <c r="I24" s="11"/>
      <c r="J24" s="11"/>
      <c r="K24" s="8"/>
      <c r="L24" s="8"/>
    </row>
    <row r="25" spans="2:13" x14ac:dyDescent="0.25">
      <c r="B25" s="36" t="s">
        <v>28</v>
      </c>
      <c r="C25" s="37"/>
      <c r="D25" s="37"/>
      <c r="E25" s="37"/>
      <c r="F25" s="38"/>
      <c r="G25" s="13"/>
      <c r="H25" s="10">
        <f>2600+450+3000+1200+150+1550+1350+800+1950+2700+800+1000+1200+850+400+650+150+1200+1050+2450+1050+1450+500+700+800+250+900+2000+220+950+100+1000+700+1800+100+1350+550+1050+1650+1350+1350+2250+1900+3750+2350+2100+2500+1400+2250+2000+4050+2100+3900+2150+4850+2400+7550+1850-80260.24-12238-11164.65+800+9050+2650+2450+1850+6600+1550+3050+3150+2250+8700+2550+2350+1400+3950+7900+5850+2200+8100+1900+3700+1700+4350+4100+8400+1750+6450+3000+5000+2450+6850+2350+8350+1650-137986.83+9300+3450+5700+2400+5550+2000-36463.96+1600+5250+5500+2800+7450+2450-6730+5300+3150+5600+1050+6400+1150-800-2394+6200+2300-6412.23+3550+1600+9850+1100+5900+3400-8000+2100+9450+6150+1650+5700+1750-32805-582.66+3600+2400+4200+1700-24471.04-12426+4800+2200+1750+1800+3550+3700+2350+5300+1800-9617+6350+2000-33195.05+1400+2950-3084+3350+1750+1650+4950-4336.22+3400+1400+3850+1500-7927.22+2900+1250+2250+1900+3650+2443+1150-20122+4900+1250-1694.14+3500+1100-2000+4300+1700-20+4300+800-1197+2950+1600+2950+1550+4225+1800+1400+5450+1600+1200+7600+1750+1950+4650+5500+1000+3800+2700+950+4600+1700+3750+1700+4150+1750</f>
        <v>97310.75999999998</v>
      </c>
      <c r="I25" s="11"/>
      <c r="J25" s="11"/>
      <c r="K25" s="8"/>
      <c r="L25" s="8"/>
    </row>
    <row r="26" spans="2:13" x14ac:dyDescent="0.25">
      <c r="B26" s="49" t="s">
        <v>24</v>
      </c>
      <c r="C26" s="50"/>
      <c r="D26" s="50"/>
      <c r="E26" s="50"/>
      <c r="F26" s="51"/>
      <c r="G26" s="16">
        <v>44068</v>
      </c>
      <c r="H26" s="4">
        <f>H27+H28+H29+H30+H31+H32</f>
        <v>306855.39</v>
      </c>
      <c r="I26" s="11"/>
      <c r="J26" s="11"/>
      <c r="K26" s="8"/>
    </row>
    <row r="27" spans="2:13" x14ac:dyDescent="0.25">
      <c r="B27" s="36" t="s">
        <v>10</v>
      </c>
      <c r="C27" s="37"/>
      <c r="D27" s="37"/>
      <c r="E27" s="37"/>
      <c r="F27" s="38"/>
      <c r="G27" s="2"/>
      <c r="H27" s="15">
        <v>0</v>
      </c>
      <c r="I27" s="11"/>
      <c r="J27" s="11"/>
      <c r="K27" s="8"/>
    </row>
    <row r="28" spans="2:13" x14ac:dyDescent="0.25">
      <c r="B28" s="36" t="s">
        <v>11</v>
      </c>
      <c r="C28" s="37"/>
      <c r="D28" s="37"/>
      <c r="E28" s="37"/>
      <c r="F28" s="38"/>
      <c r="G28" s="2"/>
      <c r="H28" s="10">
        <f>159868.39+135083-105001.41+135083-118951.11+135083-96223.18-2500+135083-115657.02</f>
        <v>261867.66999999998</v>
      </c>
      <c r="I28" s="11"/>
      <c r="J28" s="11"/>
      <c r="K28" s="8"/>
    </row>
    <row r="29" spans="2:13" x14ac:dyDescent="0.25">
      <c r="B29" s="36" t="s">
        <v>13</v>
      </c>
      <c r="C29" s="37"/>
      <c r="D29" s="37"/>
      <c r="E29" s="37"/>
      <c r="F29" s="38"/>
      <c r="G29" s="2"/>
      <c r="H29" s="10">
        <f>568160.92-50050-42412.01-22400.03-200000-30352.4-6837.44-21680-26830-8672.4-25271.84-130+41650-99545-31305.15-33160-4200-3762.6+36355.67</f>
        <v>39557.720000000016</v>
      </c>
      <c r="I29" s="11"/>
      <c r="J29" s="11"/>
      <c r="K29" s="8"/>
      <c r="L29" s="8"/>
      <c r="M29" s="8"/>
    </row>
    <row r="30" spans="2:13" x14ac:dyDescent="0.25">
      <c r="B30" s="36" t="s">
        <v>14</v>
      </c>
      <c r="C30" s="37"/>
      <c r="D30" s="37"/>
      <c r="E30" s="37"/>
      <c r="F30" s="38"/>
      <c r="G30" s="2"/>
      <c r="H30" s="10">
        <v>0</v>
      </c>
      <c r="I30" s="11"/>
      <c r="J30" s="11"/>
    </row>
    <row r="31" spans="2:13" x14ac:dyDescent="0.25">
      <c r="B31" s="36" t="s">
        <v>15</v>
      </c>
      <c r="C31" s="37"/>
      <c r="D31" s="37"/>
      <c r="E31" s="37"/>
      <c r="F31" s="38"/>
      <c r="G31" s="2"/>
      <c r="H31" s="10">
        <v>0</v>
      </c>
      <c r="I31" s="11"/>
      <c r="J31" s="11"/>
    </row>
    <row r="32" spans="2:13" x14ac:dyDescent="0.25">
      <c r="B32" s="36" t="s">
        <v>28</v>
      </c>
      <c r="C32" s="37"/>
      <c r="D32" s="37"/>
      <c r="E32" s="37"/>
      <c r="F32" s="38"/>
      <c r="G32" s="2"/>
      <c r="H32" s="10">
        <f>1086+2986+1358</f>
        <v>5430</v>
      </c>
      <c r="I32" s="11"/>
      <c r="J32" s="11"/>
    </row>
    <row r="33" spans="2:12" x14ac:dyDescent="0.25">
      <c r="B33" s="30" t="s">
        <v>16</v>
      </c>
      <c r="C33" s="31"/>
      <c r="D33" s="31"/>
      <c r="E33" s="31"/>
      <c r="F33" s="32"/>
      <c r="G33" s="17">
        <v>44068</v>
      </c>
      <c r="H33" s="5">
        <f>SUM(H34:H42)</f>
        <v>1830114.64</v>
      </c>
      <c r="I33" s="11"/>
      <c r="J33" s="11"/>
    </row>
    <row r="34" spans="2:12" x14ac:dyDescent="0.25">
      <c r="B34" s="36" t="s">
        <v>10</v>
      </c>
      <c r="C34" s="37"/>
      <c r="D34" s="37"/>
      <c r="E34" s="37"/>
      <c r="F34" s="38"/>
      <c r="G34" s="13"/>
      <c r="H34" s="15">
        <v>0</v>
      </c>
      <c r="I34" s="11"/>
      <c r="J34" s="11"/>
    </row>
    <row r="35" spans="2:12" x14ac:dyDescent="0.25">
      <c r="B35" s="36" t="s">
        <v>11</v>
      </c>
      <c r="C35" s="37"/>
      <c r="D35" s="37"/>
      <c r="E35" s="37"/>
      <c r="F35" s="38"/>
      <c r="G35" s="13"/>
      <c r="H35" s="3">
        <v>0</v>
      </c>
      <c r="I35" s="11"/>
      <c r="J35" s="11"/>
      <c r="L35" s="8"/>
    </row>
    <row r="36" spans="2:12" x14ac:dyDescent="0.25">
      <c r="B36" s="36" t="s">
        <v>12</v>
      </c>
      <c r="C36" s="37"/>
      <c r="D36" s="37"/>
      <c r="E36" s="37"/>
      <c r="F36" s="38"/>
      <c r="G36" s="13"/>
      <c r="H36" s="10">
        <v>0</v>
      </c>
      <c r="I36" s="11"/>
      <c r="J36" s="11"/>
    </row>
    <row r="37" spans="2:12" x14ac:dyDescent="0.25">
      <c r="B37" s="36" t="s">
        <v>19</v>
      </c>
      <c r="C37" s="37"/>
      <c r="D37" s="37"/>
      <c r="E37" s="37"/>
      <c r="F37" s="38"/>
      <c r="G37" s="13"/>
      <c r="H37" s="10">
        <v>0</v>
      </c>
      <c r="I37" s="11"/>
      <c r="J37" s="11"/>
      <c r="L37" s="8"/>
    </row>
    <row r="38" spans="2:12" x14ac:dyDescent="0.25">
      <c r="B38" s="36" t="s">
        <v>2</v>
      </c>
      <c r="C38" s="37"/>
      <c r="D38" s="37"/>
      <c r="E38" s="37"/>
      <c r="F38" s="38"/>
      <c r="G38" s="13"/>
      <c r="H38" s="10">
        <f>1207424.5+388.44</f>
        <v>1207812.94</v>
      </c>
      <c r="I38" s="11"/>
      <c r="J38" s="11"/>
    </row>
    <row r="39" spans="2:12" x14ac:dyDescent="0.25">
      <c r="B39" s="36" t="s">
        <v>3</v>
      </c>
      <c r="C39" s="37"/>
      <c r="D39" s="37"/>
      <c r="E39" s="37"/>
      <c r="F39" s="38"/>
      <c r="G39" s="13"/>
      <c r="H39" s="10">
        <v>0</v>
      </c>
      <c r="I39" s="11"/>
      <c r="J39" s="11"/>
    </row>
    <row r="40" spans="2:12" x14ac:dyDescent="0.25">
      <c r="B40" s="36" t="s">
        <v>13</v>
      </c>
      <c r="C40" s="37"/>
      <c r="D40" s="37"/>
      <c r="E40" s="37"/>
      <c r="F40" s="38"/>
      <c r="G40" s="13"/>
      <c r="H40" s="10">
        <v>0</v>
      </c>
      <c r="I40" s="11"/>
      <c r="J40" s="11"/>
    </row>
    <row r="41" spans="2:12" x14ac:dyDescent="0.25">
      <c r="B41" s="36" t="s">
        <v>14</v>
      </c>
      <c r="C41" s="37"/>
      <c r="D41" s="37"/>
      <c r="E41" s="37"/>
      <c r="F41" s="38"/>
      <c r="G41" s="13"/>
      <c r="H41" s="10">
        <v>0</v>
      </c>
      <c r="I41" s="11"/>
      <c r="J41" s="11"/>
    </row>
    <row r="42" spans="2:12" x14ac:dyDescent="0.25">
      <c r="B42" s="36" t="s">
        <v>15</v>
      </c>
      <c r="C42" s="37"/>
      <c r="D42" s="37"/>
      <c r="E42" s="37"/>
      <c r="F42" s="38"/>
      <c r="G42" s="13"/>
      <c r="H42" s="10">
        <v>622301.69999999995</v>
      </c>
      <c r="I42" s="11"/>
      <c r="J42" s="11"/>
      <c r="K42" s="8"/>
    </row>
    <row r="43" spans="2:12" x14ac:dyDescent="0.25">
      <c r="B43" s="30" t="s">
        <v>21</v>
      </c>
      <c r="C43" s="31"/>
      <c r="D43" s="31"/>
      <c r="E43" s="31"/>
      <c r="F43" s="32"/>
      <c r="G43" s="17">
        <v>44068</v>
      </c>
      <c r="H43" s="5">
        <f>SUM(H44:H48)</f>
        <v>0</v>
      </c>
      <c r="I43" s="11"/>
      <c r="J43" s="11"/>
    </row>
    <row r="44" spans="2:12" x14ac:dyDescent="0.25">
      <c r="B44" s="36" t="s">
        <v>10</v>
      </c>
      <c r="C44" s="37"/>
      <c r="D44" s="37"/>
      <c r="E44" s="37"/>
      <c r="F44" s="38"/>
      <c r="G44" s="2"/>
      <c r="H44" s="15">
        <v>0</v>
      </c>
      <c r="I44" s="11"/>
      <c r="J44" s="11"/>
    </row>
    <row r="45" spans="2:12" x14ac:dyDescent="0.25">
      <c r="B45" s="36" t="s">
        <v>11</v>
      </c>
      <c r="C45" s="37"/>
      <c r="D45" s="37"/>
      <c r="E45" s="37"/>
      <c r="F45" s="38"/>
      <c r="G45" s="2"/>
      <c r="H45" s="3">
        <v>0</v>
      </c>
      <c r="I45" s="11"/>
      <c r="J45" s="11"/>
    </row>
    <row r="46" spans="2:12" x14ac:dyDescent="0.25">
      <c r="B46" s="36" t="s">
        <v>13</v>
      </c>
      <c r="C46" s="37"/>
      <c r="D46" s="37"/>
      <c r="E46" s="37"/>
      <c r="F46" s="38"/>
      <c r="G46" s="2"/>
      <c r="H46" s="3">
        <v>0</v>
      </c>
      <c r="I46" s="11"/>
      <c r="J46" s="11"/>
    </row>
    <row r="47" spans="2:12" x14ac:dyDescent="0.25">
      <c r="B47" s="36" t="s">
        <v>14</v>
      </c>
      <c r="C47" s="37"/>
      <c r="D47" s="37"/>
      <c r="E47" s="37"/>
      <c r="F47" s="38"/>
      <c r="G47" s="2"/>
      <c r="H47" s="3">
        <v>0</v>
      </c>
      <c r="I47" s="11"/>
      <c r="J47" s="11"/>
      <c r="K47" s="8"/>
    </row>
    <row r="48" spans="2:12" x14ac:dyDescent="0.25">
      <c r="B48" s="36" t="s">
        <v>15</v>
      </c>
      <c r="C48" s="37"/>
      <c r="D48" s="37"/>
      <c r="E48" s="37"/>
      <c r="F48" s="38"/>
      <c r="G48" s="2"/>
      <c r="H48" s="10">
        <v>0</v>
      </c>
      <c r="I48" s="11"/>
      <c r="J48" s="11"/>
    </row>
    <row r="49" spans="2:12" x14ac:dyDescent="0.25">
      <c r="B49" s="33" t="s">
        <v>18</v>
      </c>
      <c r="C49" s="34"/>
      <c r="D49" s="34"/>
      <c r="E49" s="34"/>
      <c r="F49" s="35"/>
      <c r="G49" s="18">
        <v>44068</v>
      </c>
      <c r="H49" s="6">
        <f>3700.97+0.27+607583.47+373.51+15936.06+42.88-623936.21+15073.8+8034.16+1773.91-0.19-24881.87+13261.91+1226.55+1543.12-0.65-16031.58+373329.17+207.36+11002.58+48.67-384587.77</f>
        <v>3700.1199999999953</v>
      </c>
      <c r="I49" s="11"/>
      <c r="L49" s="8"/>
    </row>
    <row r="50" spans="2:12" x14ac:dyDescent="0.25">
      <c r="B50" s="36" t="s">
        <v>17</v>
      </c>
      <c r="C50" s="37"/>
      <c r="D50" s="37"/>
      <c r="E50" s="37"/>
      <c r="F50" s="38"/>
      <c r="G50" s="26"/>
      <c r="H50" s="3">
        <v>0</v>
      </c>
      <c r="I50" s="11"/>
      <c r="J50" s="11"/>
    </row>
    <row r="51" spans="2:12" x14ac:dyDescent="0.25">
      <c r="B51" s="27" t="s">
        <v>4</v>
      </c>
      <c r="C51" s="28"/>
      <c r="D51" s="28"/>
      <c r="E51" s="28"/>
      <c r="F51" s="29"/>
      <c r="G51" s="2"/>
      <c r="H51" s="7">
        <f>H14+H26-H33-H43+H49-H50</f>
        <v>1765773.1600000001</v>
      </c>
      <c r="I51" s="11"/>
      <c r="J51" s="11"/>
      <c r="K51" s="8"/>
    </row>
    <row r="52" spans="2:12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2" ht="15.75" x14ac:dyDescent="0.25">
      <c r="B53" s="21" t="s">
        <v>27</v>
      </c>
      <c r="C53" s="25"/>
      <c r="D53" s="25"/>
      <c r="E53" s="22"/>
      <c r="F53" s="22"/>
      <c r="G53" s="9"/>
      <c r="H53" s="20"/>
      <c r="I53" s="11"/>
      <c r="J53" s="11"/>
      <c r="K53" s="8"/>
    </row>
    <row r="55" spans="2:12" x14ac:dyDescent="0.25">
      <c r="B55" s="52" t="s">
        <v>29</v>
      </c>
      <c r="C55" s="53">
        <v>18406.47</v>
      </c>
      <c r="D55" s="52" t="s">
        <v>31</v>
      </c>
    </row>
    <row r="56" spans="2:12" x14ac:dyDescent="0.25">
      <c r="B56" s="52" t="s">
        <v>30</v>
      </c>
      <c r="C56" s="53">
        <v>17450.45</v>
      </c>
      <c r="D56" s="52" t="s">
        <v>32</v>
      </c>
    </row>
    <row r="57" spans="2:12" x14ac:dyDescent="0.25">
      <c r="B57" s="52" t="s">
        <v>30</v>
      </c>
      <c r="C57" s="53">
        <v>192933.64</v>
      </c>
      <c r="D57" s="52" t="s">
        <v>33</v>
      </c>
    </row>
    <row r="58" spans="2:12" x14ac:dyDescent="0.25">
      <c r="B58" s="52" t="s">
        <v>30</v>
      </c>
      <c r="C58" s="53">
        <v>406936.82</v>
      </c>
      <c r="D58" s="52" t="s">
        <v>34</v>
      </c>
    </row>
    <row r="59" spans="2:12" x14ac:dyDescent="0.25">
      <c r="B59" s="52" t="s">
        <v>30</v>
      </c>
      <c r="C59" s="53">
        <v>571697.12</v>
      </c>
      <c r="D59" s="52" t="s">
        <v>35</v>
      </c>
    </row>
    <row r="60" spans="2:12" x14ac:dyDescent="0.25">
      <c r="B60" s="54" t="s">
        <v>36</v>
      </c>
      <c r="C60" s="55">
        <f>SUM(C55:C59)</f>
        <v>1207424.5</v>
      </c>
      <c r="D60" s="52"/>
    </row>
  </sheetData>
  <mergeCells count="47">
    <mergeCell ref="B16:F16"/>
    <mergeCell ref="B15:F15"/>
    <mergeCell ref="B17:F17"/>
    <mergeCell ref="B38:F38"/>
    <mergeCell ref="B36:F36"/>
    <mergeCell ref="B37:F37"/>
    <mergeCell ref="B25:F25"/>
    <mergeCell ref="B24:F24"/>
    <mergeCell ref="B27:F27"/>
    <mergeCell ref="B18:F18"/>
    <mergeCell ref="B35:F35"/>
    <mergeCell ref="B32:F32"/>
    <mergeCell ref="B26:F26"/>
    <mergeCell ref="B19:F19"/>
    <mergeCell ref="B20:F20"/>
    <mergeCell ref="B23:F23"/>
    <mergeCell ref="C2:G2"/>
    <mergeCell ref="B4:D4"/>
    <mergeCell ref="B5:D5"/>
    <mergeCell ref="B6:D6"/>
    <mergeCell ref="B8:H8"/>
    <mergeCell ref="K11:O11"/>
    <mergeCell ref="B13:F13"/>
    <mergeCell ref="B12:F12"/>
    <mergeCell ref="B14:F14"/>
    <mergeCell ref="B11:F11"/>
    <mergeCell ref="B21:F21"/>
    <mergeCell ref="B33:F33"/>
    <mergeCell ref="B30:F30"/>
    <mergeCell ref="B31:F31"/>
    <mergeCell ref="B28:F28"/>
    <mergeCell ref="B29:F29"/>
    <mergeCell ref="B22:F22"/>
    <mergeCell ref="B41:F41"/>
    <mergeCell ref="B42:F42"/>
    <mergeCell ref="B44:F44"/>
    <mergeCell ref="B34:F34"/>
    <mergeCell ref="B40:F40"/>
    <mergeCell ref="B39:F39"/>
    <mergeCell ref="B51:F51"/>
    <mergeCell ref="B43:F43"/>
    <mergeCell ref="B49:F49"/>
    <mergeCell ref="B46:F46"/>
    <mergeCell ref="B47:F47"/>
    <mergeCell ref="B48:F48"/>
    <mergeCell ref="B50:F50"/>
    <mergeCell ref="B45:F45"/>
  </mergeCells>
  <pageMargins left="0.7" right="0.7" top="0.75" bottom="0.75" header="0.3" footer="0.3"/>
  <pageSetup paperSize="9" scale="63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2020-03-27T07:29:10Z</cp:lastPrinted>
  <dcterms:created xsi:type="dcterms:W3CDTF">2018-11-15T09:32:50Z</dcterms:created>
  <dcterms:modified xsi:type="dcterms:W3CDTF">2020-08-26T13:02:27Z</dcterms:modified>
</cp:coreProperties>
</file>